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2120" windowHeight="4740" tabRatio="781" activeTab="0"/>
  </bookViews>
  <sheets>
    <sheet name="Hoja1" sheetId="1" r:id="rId1"/>
  </sheets>
  <definedNames>
    <definedName name="_xlnm.Print_Area" localSheetId="0">'Hoja1'!$B$2:$R$25</definedName>
  </definedNames>
  <calcPr fullCalcOnLoad="1"/>
</workbook>
</file>

<file path=xl/sharedStrings.xml><?xml version="1.0" encoding="utf-8"?>
<sst xmlns="http://schemas.openxmlformats.org/spreadsheetml/2006/main" count="45" uniqueCount="31">
  <si>
    <t xml:space="preserve">Jurisdicción 05: "PODER JUDICIAL DE LA NACION" </t>
  </si>
  <si>
    <t>S.A.F. 335 "CORTE SUPREMA DE JUSTICIA DE LA NACION"</t>
  </si>
  <si>
    <t>Apertura Programática</t>
  </si>
  <si>
    <t>INCISOS</t>
  </si>
  <si>
    <r>
      <t>Act. 05</t>
    </r>
    <r>
      <rPr>
        <sz val="10"/>
        <rFont val="Courier New"/>
        <family val="3"/>
      </rPr>
      <t xml:space="preserve"> "Dirección Pericial"</t>
    </r>
  </si>
  <si>
    <r>
      <t>Act. 06</t>
    </r>
    <r>
      <rPr>
        <sz val="10"/>
        <rFont val="Courier New"/>
        <family val="3"/>
      </rPr>
      <t xml:space="preserve"> "Sec. de Der. Comp. y Bibl."</t>
    </r>
  </si>
  <si>
    <r>
      <t>Act. 08</t>
    </r>
    <r>
      <rPr>
        <sz val="10"/>
        <rFont val="Courier New"/>
        <family val="3"/>
      </rPr>
      <t xml:space="preserve"> "Administración General"</t>
    </r>
  </si>
  <si>
    <r>
      <t>Prog. 21</t>
    </r>
    <r>
      <rPr>
        <sz val="10"/>
        <rFont val="Courier New"/>
        <family val="3"/>
      </rPr>
      <t xml:space="preserve"> "Justicia de Máxima Instancia"</t>
    </r>
  </si>
  <si>
    <r>
      <t>Prog. 25</t>
    </r>
    <r>
      <rPr>
        <sz val="10"/>
        <rFont val="Courier New"/>
        <family val="3"/>
      </rPr>
      <t xml:space="preserve"> "Asistencia Social del Poder Judicial"</t>
    </r>
  </si>
  <si>
    <t>Gastos en Personal</t>
  </si>
  <si>
    <t>Bienes de Consumo</t>
  </si>
  <si>
    <t>Servicios No Personales</t>
  </si>
  <si>
    <t>Bienes de Uso</t>
  </si>
  <si>
    <t>Transferencias</t>
  </si>
  <si>
    <t>Activos Financieros</t>
  </si>
  <si>
    <t>Totales por Incisos</t>
  </si>
  <si>
    <t>Total por Actividades y/o Programas</t>
  </si>
  <si>
    <t>Créd.Vig.</t>
  </si>
  <si>
    <t>Ejec.</t>
  </si>
  <si>
    <t>Gs.Figurativos</t>
  </si>
  <si>
    <t>Prog. 99</t>
  </si>
  <si>
    <r>
      <t>Prog. 99</t>
    </r>
    <r>
      <rPr>
        <sz val="10"/>
        <rFont val="Courier New"/>
        <family val="3"/>
      </rPr>
      <t>"Contribuciones Figurativas"</t>
    </r>
  </si>
  <si>
    <r>
      <t>Prog. 97</t>
    </r>
    <r>
      <rPr>
        <sz val="10"/>
        <rFont val="Courier New"/>
        <family val="3"/>
      </rPr>
      <t xml:space="preserve"> "Otras Categorias Presupuestarias-Aplicaciones Financieras"</t>
    </r>
  </si>
  <si>
    <r>
      <t>Act 04</t>
    </r>
    <r>
      <rPr>
        <sz val="11"/>
        <rFont val="Courier New"/>
        <family val="3"/>
      </rPr>
      <t>-Mandamientos y Notificaciones</t>
    </r>
  </si>
  <si>
    <r>
      <t>Act. 07</t>
    </r>
    <r>
      <rPr>
        <sz val="10"/>
        <rFont val="Courier New"/>
        <family val="3"/>
      </rPr>
      <t xml:space="preserve"> "Archivo General "</t>
    </r>
  </si>
  <si>
    <t>Fuente de Financiamiento 1.1: Tesoro Nacional</t>
  </si>
  <si>
    <t>Fuente de Financiamiento 1.3: Recursos con Afectación Específica</t>
  </si>
  <si>
    <t>TOTAL FUENTE 1.1</t>
  </si>
  <si>
    <t>TOTAL FUENTE 1.3</t>
  </si>
  <si>
    <r>
      <t xml:space="preserve">Prog. 27 </t>
    </r>
    <r>
      <rPr>
        <sz val="10"/>
        <rFont val="Courier New"/>
        <family val="3"/>
      </rPr>
      <t>"Interceptación y Captación de las Comunicaciones"</t>
    </r>
  </si>
  <si>
    <t>- EJECUCION PRESUPUESTARIA DEL MES DE SEPTIEMBRE DE  2016</t>
  </si>
</sst>
</file>

<file path=xl/styles.xml><?xml version="1.0" encoding="utf-8"?>
<styleSheet xmlns="http://schemas.openxmlformats.org/spreadsheetml/2006/main">
  <numFmts count="2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 [$$-2C0A]\ * #,##0_ ;_ [$$-2C0A]\ * \-#,##0_ ;_ [$$-2C0A]\ * &quot;-&quot;_ ;_ @_ "/>
    <numFmt numFmtId="173" formatCode="_ [$$-2C0A]\ * #,##0.00_ ;_ [$$-2C0A]\ * \-#,##0.00_ ;_ [$$-2C0A]\ * &quot;-&quot;??_ ;_ @_ "/>
    <numFmt numFmtId="174" formatCode="_ [$€-2]\ * #,##0.00_ ;_ [$€-2]\ * \-#,##0.00_ ;_ [$€-2]\ * &quot;-&quot;??_ "/>
    <numFmt numFmtId="175" formatCode="[$-2C0A]dddd\,\ dd&quot; de &quot;mmmm&quot; de &quot;yyyy"/>
    <numFmt numFmtId="176" formatCode="[$-2C0A]hh:mm:ss\ AM/PM"/>
  </numFmts>
  <fonts count="43">
    <font>
      <sz val="10"/>
      <name val="Arial"/>
      <family val="0"/>
    </font>
    <font>
      <sz val="10"/>
      <name val="Courier New"/>
      <family val="3"/>
    </font>
    <font>
      <b/>
      <sz val="11"/>
      <name val="Courier New"/>
      <family val="3"/>
    </font>
    <font>
      <b/>
      <i/>
      <sz val="11"/>
      <name val="Courier New"/>
      <family val="3"/>
    </font>
    <font>
      <b/>
      <sz val="10"/>
      <name val="Courier New"/>
      <family val="3"/>
    </font>
    <font>
      <b/>
      <sz val="9"/>
      <name val="Courier New"/>
      <family val="3"/>
    </font>
    <font>
      <b/>
      <i/>
      <sz val="10"/>
      <name val="Courier New"/>
      <family val="3"/>
    </font>
    <font>
      <b/>
      <i/>
      <sz val="14"/>
      <name val="Courier New"/>
      <family val="3"/>
    </font>
    <font>
      <sz val="11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174" fontId="0" fillId="0" borderId="0" applyFon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vertical="center"/>
    </xf>
    <xf numFmtId="4" fontId="1" fillId="0" borderId="10" xfId="0" applyNumberFormat="1" applyFont="1" applyBorder="1" applyAlignment="1">
      <alignment vertical="center"/>
    </xf>
    <xf numFmtId="4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4" fontId="6" fillId="0" borderId="10" xfId="0" applyNumberFormat="1" applyFont="1" applyBorder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4" fontId="1" fillId="0" borderId="16" xfId="0" applyNumberFormat="1" applyFont="1" applyBorder="1" applyAlignment="1">
      <alignment vertical="center"/>
    </xf>
    <xf numFmtId="4" fontId="4" fillId="0" borderId="16" xfId="0" applyNumberFormat="1" applyFont="1" applyBorder="1" applyAlignment="1">
      <alignment vertical="center"/>
    </xf>
    <xf numFmtId="4" fontId="4" fillId="0" borderId="17" xfId="0" applyNumberFormat="1" applyFont="1" applyBorder="1" applyAlignment="1">
      <alignment vertical="center"/>
    </xf>
    <xf numFmtId="0" fontId="6" fillId="0" borderId="18" xfId="0" applyFont="1" applyBorder="1" applyAlignment="1">
      <alignment horizontal="center" vertical="center" wrapText="1"/>
    </xf>
    <xf numFmtId="4" fontId="6" fillId="0" borderId="19" xfId="0" applyNumberFormat="1" applyFont="1" applyBorder="1" applyAlignment="1">
      <alignment vertical="center"/>
    </xf>
    <xf numFmtId="0" fontId="2" fillId="0" borderId="18" xfId="0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vertical="center"/>
    </xf>
    <xf numFmtId="0" fontId="4" fillId="0" borderId="1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4" fontId="6" fillId="0" borderId="21" xfId="0" applyNumberFormat="1" applyFont="1" applyBorder="1" applyAlignment="1">
      <alignment vertical="center"/>
    </xf>
    <xf numFmtId="4" fontId="6" fillId="0" borderId="22" xfId="0" applyNumberFormat="1" applyFont="1" applyBorder="1" applyAlignment="1">
      <alignment vertical="center"/>
    </xf>
    <xf numFmtId="4" fontId="6" fillId="0" borderId="23" xfId="0" applyNumberFormat="1" applyFont="1" applyBorder="1" applyAlignment="1">
      <alignment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49" fontId="7" fillId="0" borderId="26" xfId="0" applyNumberFormat="1" applyFont="1" applyBorder="1" applyAlignment="1">
      <alignment horizontal="center"/>
    </xf>
    <xf numFmtId="49" fontId="7" fillId="0" borderId="27" xfId="0" applyNumberFormat="1" applyFont="1" applyBorder="1" applyAlignment="1">
      <alignment horizontal="center"/>
    </xf>
    <xf numFmtId="49" fontId="7" fillId="0" borderId="28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4"/>
  <sheetViews>
    <sheetView tabSelected="1" zoomScalePageLayoutView="0" workbookViewId="0" topLeftCell="A1">
      <selection activeCell="S14" sqref="S14:S25"/>
    </sheetView>
  </sheetViews>
  <sheetFormatPr defaultColWidth="11.421875" defaultRowHeight="12.75"/>
  <cols>
    <col min="1" max="1" width="4.00390625" style="1" customWidth="1"/>
    <col min="2" max="2" width="24.57421875" style="1" customWidth="1"/>
    <col min="3" max="3" width="20.00390625" style="1" bestFit="1" customWidth="1"/>
    <col min="4" max="4" width="22.00390625" style="1" bestFit="1" customWidth="1"/>
    <col min="5" max="5" width="16.57421875" style="1" bestFit="1" customWidth="1"/>
    <col min="6" max="6" width="15.421875" style="1" bestFit="1" customWidth="1"/>
    <col min="7" max="7" width="18.421875" style="1" bestFit="1" customWidth="1"/>
    <col min="8" max="8" width="15.421875" style="1" bestFit="1" customWidth="1"/>
    <col min="9" max="9" width="17.7109375" style="1" bestFit="1" customWidth="1"/>
    <col min="10" max="10" width="16.00390625" style="1" bestFit="1" customWidth="1"/>
    <col min="11" max="11" width="16.57421875" style="1" hidden="1" customWidth="1"/>
    <col min="12" max="12" width="15.8515625" style="1" hidden="1" customWidth="1"/>
    <col min="13" max="13" width="20.140625" style="1" bestFit="1" customWidth="1"/>
    <col min="14" max="14" width="22.57421875" style="1" bestFit="1" customWidth="1"/>
    <col min="15" max="15" width="17.28125" style="1" bestFit="1" customWidth="1"/>
    <col min="16" max="16" width="11.00390625" style="1" customWidth="1"/>
    <col min="17" max="18" width="22.57421875" style="1" bestFit="1" customWidth="1"/>
    <col min="19" max="19" width="17.140625" style="1" bestFit="1" customWidth="1"/>
    <col min="20" max="20" width="13.57421875" style="1" bestFit="1" customWidth="1"/>
    <col min="21" max="16384" width="11.421875" style="1" customWidth="1"/>
  </cols>
  <sheetData>
    <row r="2" ht="15.75">
      <c r="B2" s="3" t="s">
        <v>0</v>
      </c>
    </row>
    <row r="3" ht="15.75">
      <c r="B3" s="3" t="s">
        <v>1</v>
      </c>
    </row>
    <row r="4" ht="13.5">
      <c r="B4" s="1" t="s">
        <v>26</v>
      </c>
    </row>
    <row r="5" ht="13.5">
      <c r="B5" s="1" t="s">
        <v>25</v>
      </c>
    </row>
    <row r="6" ht="14.25" thickBot="1"/>
    <row r="7" spans="2:19" ht="19.5">
      <c r="B7" s="35" t="s">
        <v>30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7"/>
      <c r="S7" s="6"/>
    </row>
    <row r="8" spans="2:19" ht="31.5" customHeight="1">
      <c r="B8" s="38" t="s">
        <v>2</v>
      </c>
      <c r="C8" s="40" t="s">
        <v>3</v>
      </c>
      <c r="D8" s="41"/>
      <c r="E8" s="41"/>
      <c r="F8" s="41"/>
      <c r="G8" s="41"/>
      <c r="H8" s="41"/>
      <c r="I8" s="41"/>
      <c r="J8" s="41"/>
      <c r="K8" s="41"/>
      <c r="L8" s="41"/>
      <c r="M8" s="41"/>
      <c r="N8" s="42"/>
      <c r="O8" s="8"/>
      <c r="P8" s="8"/>
      <c r="Q8" s="43" t="s">
        <v>16</v>
      </c>
      <c r="R8" s="44"/>
      <c r="S8" s="6"/>
    </row>
    <row r="9" spans="2:19" ht="13.5" customHeight="1">
      <c r="B9" s="39"/>
      <c r="C9" s="33">
        <v>1</v>
      </c>
      <c r="D9" s="34"/>
      <c r="E9" s="33">
        <v>2</v>
      </c>
      <c r="F9" s="34"/>
      <c r="G9" s="33">
        <v>3</v>
      </c>
      <c r="H9" s="34"/>
      <c r="I9" s="33">
        <v>4</v>
      </c>
      <c r="J9" s="34"/>
      <c r="K9" s="33">
        <v>5</v>
      </c>
      <c r="L9" s="34"/>
      <c r="M9" s="33">
        <v>6</v>
      </c>
      <c r="N9" s="34"/>
      <c r="O9" s="33">
        <v>9</v>
      </c>
      <c r="P9" s="34"/>
      <c r="Q9" s="43"/>
      <c r="R9" s="44"/>
      <c r="S9" s="6"/>
    </row>
    <row r="10" spans="2:19" ht="25.5" customHeight="1">
      <c r="B10" s="39"/>
      <c r="C10" s="33" t="s">
        <v>9</v>
      </c>
      <c r="D10" s="34"/>
      <c r="E10" s="33" t="s">
        <v>10</v>
      </c>
      <c r="F10" s="34"/>
      <c r="G10" s="33" t="s">
        <v>11</v>
      </c>
      <c r="H10" s="34"/>
      <c r="I10" s="33" t="s">
        <v>12</v>
      </c>
      <c r="J10" s="34"/>
      <c r="K10" s="33" t="s">
        <v>13</v>
      </c>
      <c r="L10" s="34"/>
      <c r="M10" s="33" t="s">
        <v>14</v>
      </c>
      <c r="N10" s="34"/>
      <c r="O10" s="33" t="s">
        <v>19</v>
      </c>
      <c r="P10" s="34"/>
      <c r="Q10" s="45"/>
      <c r="R10" s="46"/>
      <c r="S10" s="6"/>
    </row>
    <row r="11" spans="2:19" ht="15.75" customHeight="1" thickBot="1">
      <c r="B11" s="39"/>
      <c r="C11" s="18" t="s">
        <v>17</v>
      </c>
      <c r="D11" s="18" t="s">
        <v>18</v>
      </c>
      <c r="E11" s="18" t="s">
        <v>17</v>
      </c>
      <c r="F11" s="18" t="s">
        <v>18</v>
      </c>
      <c r="G11" s="18" t="s">
        <v>17</v>
      </c>
      <c r="H11" s="18" t="s">
        <v>18</v>
      </c>
      <c r="I11" s="18" t="s">
        <v>17</v>
      </c>
      <c r="J11" s="18" t="s">
        <v>18</v>
      </c>
      <c r="K11" s="18" t="s">
        <v>17</v>
      </c>
      <c r="L11" s="18" t="s">
        <v>18</v>
      </c>
      <c r="M11" s="18" t="s">
        <v>17</v>
      </c>
      <c r="N11" s="18" t="s">
        <v>18</v>
      </c>
      <c r="O11" s="18" t="s">
        <v>17</v>
      </c>
      <c r="P11" s="18" t="s">
        <v>18</v>
      </c>
      <c r="Q11" s="18" t="s">
        <v>17</v>
      </c>
      <c r="R11" s="19" t="s">
        <v>18</v>
      </c>
      <c r="S11" s="6"/>
    </row>
    <row r="12" spans="2:19" ht="63.75" customHeight="1">
      <c r="B12" s="20" t="s">
        <v>29</v>
      </c>
      <c r="C12" s="21">
        <v>191865449</v>
      </c>
      <c r="D12" s="21">
        <v>6513639.75</v>
      </c>
      <c r="E12" s="21">
        <v>4010959</v>
      </c>
      <c r="F12" s="21">
        <v>202803.04</v>
      </c>
      <c r="G12" s="21">
        <v>4443823</v>
      </c>
      <c r="H12" s="21">
        <v>333442.28</v>
      </c>
      <c r="I12" s="21">
        <v>9546015</v>
      </c>
      <c r="J12" s="21">
        <v>62000</v>
      </c>
      <c r="K12" s="21"/>
      <c r="L12" s="21"/>
      <c r="M12" s="21">
        <v>0</v>
      </c>
      <c r="N12" s="21">
        <v>0</v>
      </c>
      <c r="O12" s="21">
        <v>0</v>
      </c>
      <c r="P12" s="21">
        <v>0</v>
      </c>
      <c r="Q12" s="22">
        <f>C12+E12+G12+I12+K12+M12</f>
        <v>209866246</v>
      </c>
      <c r="R12" s="23">
        <f>D12+F12+H12+J12+L12+N12</f>
        <v>7111885.07</v>
      </c>
      <c r="S12" s="6"/>
    </row>
    <row r="13" spans="2:19" s="13" customFormat="1" ht="27" customHeight="1">
      <c r="B13" s="24" t="s">
        <v>27</v>
      </c>
      <c r="C13" s="17">
        <f>SUM(C12)</f>
        <v>191865449</v>
      </c>
      <c r="D13" s="17">
        <f aca="true" t="shared" si="0" ref="D13:R13">SUM(D12)</f>
        <v>6513639.75</v>
      </c>
      <c r="E13" s="17">
        <f t="shared" si="0"/>
        <v>4010959</v>
      </c>
      <c r="F13" s="17">
        <f t="shared" si="0"/>
        <v>202803.04</v>
      </c>
      <c r="G13" s="17">
        <f t="shared" si="0"/>
        <v>4443823</v>
      </c>
      <c r="H13" s="17">
        <f t="shared" si="0"/>
        <v>333442.28</v>
      </c>
      <c r="I13" s="17">
        <f t="shared" si="0"/>
        <v>9546015</v>
      </c>
      <c r="J13" s="17">
        <f t="shared" si="0"/>
        <v>62000</v>
      </c>
      <c r="K13" s="17">
        <f t="shared" si="0"/>
        <v>0</v>
      </c>
      <c r="L13" s="17">
        <f t="shared" si="0"/>
        <v>0</v>
      </c>
      <c r="M13" s="17">
        <f t="shared" si="0"/>
        <v>0</v>
      </c>
      <c r="N13" s="17">
        <f t="shared" si="0"/>
        <v>0</v>
      </c>
      <c r="O13" s="17">
        <f t="shared" si="0"/>
        <v>0</v>
      </c>
      <c r="P13" s="17">
        <f t="shared" si="0"/>
        <v>0</v>
      </c>
      <c r="Q13" s="17">
        <f t="shared" si="0"/>
        <v>209866246</v>
      </c>
      <c r="R13" s="25">
        <f t="shared" si="0"/>
        <v>7111885.07</v>
      </c>
      <c r="S13" s="12"/>
    </row>
    <row r="14" spans="2:19" ht="48.75" customHeight="1">
      <c r="B14" s="26" t="s">
        <v>23</v>
      </c>
      <c r="C14" s="11">
        <v>402072756</v>
      </c>
      <c r="D14" s="11">
        <f>37983758.26-35939.32</f>
        <v>37947818.94</v>
      </c>
      <c r="E14" s="11">
        <v>479338</v>
      </c>
      <c r="F14" s="11">
        <v>3840</v>
      </c>
      <c r="G14" s="11">
        <v>10335594</v>
      </c>
      <c r="H14" s="11">
        <v>741038.5</v>
      </c>
      <c r="I14" s="11">
        <v>0</v>
      </c>
      <c r="J14" s="11">
        <v>0</v>
      </c>
      <c r="K14" s="11"/>
      <c r="L14" s="11"/>
      <c r="M14" s="11">
        <v>0</v>
      </c>
      <c r="N14" s="11">
        <v>0</v>
      </c>
      <c r="O14" s="11">
        <v>0</v>
      </c>
      <c r="P14" s="11">
        <v>0</v>
      </c>
      <c r="Q14" s="16">
        <f aca="true" t="shared" si="1" ref="Q14:R22">C14+E14+G14+I14+K14+M14</f>
        <v>412887688</v>
      </c>
      <c r="R14" s="27">
        <f t="shared" si="1"/>
        <v>38692697.44</v>
      </c>
      <c r="S14" s="6"/>
    </row>
    <row r="15" spans="2:20" ht="42.75" customHeight="1">
      <c r="B15" s="28" t="s">
        <v>4</v>
      </c>
      <c r="C15" s="11">
        <v>518911941</v>
      </c>
      <c r="D15" s="11">
        <v>51141067.26</v>
      </c>
      <c r="E15" s="11">
        <v>10641566</v>
      </c>
      <c r="F15" s="11">
        <v>335284.76</v>
      </c>
      <c r="G15" s="11">
        <v>54775212</v>
      </c>
      <c r="H15" s="11">
        <v>1722400.48</v>
      </c>
      <c r="I15" s="11">
        <v>86203787</v>
      </c>
      <c r="J15" s="11">
        <v>1790358.17</v>
      </c>
      <c r="K15" s="11"/>
      <c r="L15" s="11"/>
      <c r="M15" s="11">
        <v>0</v>
      </c>
      <c r="N15" s="11">
        <v>0</v>
      </c>
      <c r="O15" s="11">
        <v>0</v>
      </c>
      <c r="P15" s="11">
        <v>0</v>
      </c>
      <c r="Q15" s="16">
        <f>+O15+M15+K15+I15+G15+E15+C15</f>
        <v>670532506</v>
      </c>
      <c r="R15" s="27">
        <f t="shared" si="1"/>
        <v>54989110.669999994</v>
      </c>
      <c r="S15" s="6"/>
      <c r="T15" s="6"/>
    </row>
    <row r="16" spans="2:19" ht="42.75" customHeight="1">
      <c r="B16" s="28" t="s">
        <v>5</v>
      </c>
      <c r="C16" s="11">
        <v>66266410</v>
      </c>
      <c r="D16" s="11">
        <v>5375261.09</v>
      </c>
      <c r="E16" s="11">
        <v>42</v>
      </c>
      <c r="F16" s="11">
        <v>0</v>
      </c>
      <c r="G16" s="11">
        <v>11671500</v>
      </c>
      <c r="H16" s="11">
        <v>159285.85</v>
      </c>
      <c r="I16" s="11">
        <v>10375538</v>
      </c>
      <c r="J16" s="11">
        <v>292482.85</v>
      </c>
      <c r="K16" s="11"/>
      <c r="L16" s="11"/>
      <c r="M16" s="11">
        <v>0</v>
      </c>
      <c r="N16" s="11">
        <v>0</v>
      </c>
      <c r="O16" s="11">
        <v>0</v>
      </c>
      <c r="P16" s="11">
        <v>0</v>
      </c>
      <c r="Q16" s="16">
        <f t="shared" si="1"/>
        <v>88313490</v>
      </c>
      <c r="R16" s="27">
        <f t="shared" si="1"/>
        <v>5827029.789999999</v>
      </c>
      <c r="S16" s="6"/>
    </row>
    <row r="17" spans="2:19" ht="56.25" customHeight="1">
      <c r="B17" s="28" t="s">
        <v>24</v>
      </c>
      <c r="C17" s="11">
        <v>121079738</v>
      </c>
      <c r="D17" s="11">
        <f>11540491.06-36450.54</f>
        <v>11504040.520000001</v>
      </c>
      <c r="E17" s="11">
        <v>412040</v>
      </c>
      <c r="F17" s="11">
        <v>2805</v>
      </c>
      <c r="G17" s="11">
        <v>8935781</v>
      </c>
      <c r="H17" s="11">
        <v>559174.33</v>
      </c>
      <c r="I17" s="11">
        <v>0</v>
      </c>
      <c r="J17" s="11">
        <v>0</v>
      </c>
      <c r="K17" s="11"/>
      <c r="L17" s="11"/>
      <c r="M17" s="11">
        <v>0</v>
      </c>
      <c r="N17" s="11">
        <v>0</v>
      </c>
      <c r="O17" s="11">
        <v>0</v>
      </c>
      <c r="P17" s="11">
        <v>0</v>
      </c>
      <c r="Q17" s="16">
        <f t="shared" si="1"/>
        <v>130427559</v>
      </c>
      <c r="R17" s="27">
        <f t="shared" si="1"/>
        <v>12066019.850000001</v>
      </c>
      <c r="S17" s="6"/>
    </row>
    <row r="18" spans="2:19" ht="42.75" customHeight="1">
      <c r="B18" s="28" t="s">
        <v>6</v>
      </c>
      <c r="C18" s="11">
        <v>481076762</v>
      </c>
      <c r="D18" s="11">
        <f>46323811.22-107233.04</f>
        <v>46216578.18</v>
      </c>
      <c r="E18" s="11">
        <v>7373053</v>
      </c>
      <c r="F18" s="11">
        <v>466974.21</v>
      </c>
      <c r="G18" s="11">
        <v>29694454</v>
      </c>
      <c r="H18" s="11">
        <v>1305298.59</v>
      </c>
      <c r="I18" s="11">
        <v>11720493</v>
      </c>
      <c r="J18" s="11">
        <v>586313.42</v>
      </c>
      <c r="K18" s="11"/>
      <c r="L18" s="11"/>
      <c r="M18" s="11">
        <v>0</v>
      </c>
      <c r="N18" s="11">
        <v>0</v>
      </c>
      <c r="O18" s="11">
        <v>0</v>
      </c>
      <c r="P18" s="11">
        <v>0</v>
      </c>
      <c r="Q18" s="16">
        <f t="shared" si="1"/>
        <v>529864762</v>
      </c>
      <c r="R18" s="27">
        <f t="shared" si="1"/>
        <v>48575164.400000006</v>
      </c>
      <c r="S18" s="6"/>
    </row>
    <row r="19" spans="2:19" ht="42.75" customHeight="1">
      <c r="B19" s="28" t="s">
        <v>7</v>
      </c>
      <c r="C19" s="11">
        <v>531996403</v>
      </c>
      <c r="D19" s="11">
        <v>53334716.73</v>
      </c>
      <c r="E19" s="11">
        <v>10789196</v>
      </c>
      <c r="F19" s="11">
        <v>563120.64</v>
      </c>
      <c r="G19" s="11">
        <v>74302986</v>
      </c>
      <c r="H19" s="11">
        <f>5043819-110091.21</f>
        <v>4933727.79</v>
      </c>
      <c r="I19" s="11">
        <v>89803420</v>
      </c>
      <c r="J19" s="11">
        <v>1195037.21</v>
      </c>
      <c r="K19" s="11"/>
      <c r="L19" s="11"/>
      <c r="M19" s="11">
        <v>0</v>
      </c>
      <c r="N19" s="11">
        <v>0</v>
      </c>
      <c r="O19" s="11">
        <v>0</v>
      </c>
      <c r="P19" s="11">
        <v>0</v>
      </c>
      <c r="Q19" s="16">
        <f t="shared" si="1"/>
        <v>706892005</v>
      </c>
      <c r="R19" s="27">
        <f t="shared" si="1"/>
        <v>60026602.37</v>
      </c>
      <c r="S19" s="6"/>
    </row>
    <row r="20" spans="2:19" ht="42.75" customHeight="1">
      <c r="B20" s="28" t="s">
        <v>8</v>
      </c>
      <c r="C20" s="11">
        <v>126694990</v>
      </c>
      <c r="D20" s="11">
        <v>10820986.25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/>
      <c r="L20" s="11"/>
      <c r="M20" s="11">
        <v>0</v>
      </c>
      <c r="N20" s="11">
        <v>0</v>
      </c>
      <c r="O20" s="11">
        <v>0</v>
      </c>
      <c r="P20" s="11">
        <v>0</v>
      </c>
      <c r="Q20" s="16">
        <f t="shared" si="1"/>
        <v>126694990</v>
      </c>
      <c r="R20" s="27">
        <f t="shared" si="1"/>
        <v>10820986.25</v>
      </c>
      <c r="S20" s="6"/>
    </row>
    <row r="21" spans="2:19" ht="67.5">
      <c r="B21" s="28" t="s">
        <v>22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/>
      <c r="L21" s="11"/>
      <c r="M21" s="11">
        <v>2535451027</v>
      </c>
      <c r="N21" s="11">
        <v>0</v>
      </c>
      <c r="O21" s="11">
        <v>0</v>
      </c>
      <c r="P21" s="11">
        <v>0</v>
      </c>
      <c r="Q21" s="16">
        <f>+O21+M21+K21+I21+G21+E21+C21</f>
        <v>2535451027</v>
      </c>
      <c r="R21" s="27">
        <f>D21+F21+H21+J21+L21+N21</f>
        <v>0</v>
      </c>
      <c r="S21" s="6"/>
    </row>
    <row r="22" spans="2:19" ht="42.75" customHeight="1" hidden="1" thickBot="1">
      <c r="B22" s="28" t="s">
        <v>20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6">
        <f t="shared" si="1"/>
        <v>0</v>
      </c>
      <c r="R22" s="27">
        <f t="shared" si="1"/>
        <v>0</v>
      </c>
      <c r="S22" s="6"/>
    </row>
    <row r="23" spans="2:19" ht="56.25" customHeight="1">
      <c r="B23" s="28" t="s">
        <v>21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/>
      <c r="L23" s="11"/>
      <c r="M23" s="11">
        <v>0</v>
      </c>
      <c r="N23" s="11">
        <v>0</v>
      </c>
      <c r="O23" s="11">
        <v>0</v>
      </c>
      <c r="P23" s="11">
        <v>0</v>
      </c>
      <c r="Q23" s="16">
        <f>C23+E23+G23+I23+K23+M23+N23+O23</f>
        <v>0</v>
      </c>
      <c r="R23" s="27">
        <v>0</v>
      </c>
      <c r="S23" s="6"/>
    </row>
    <row r="24" spans="2:19" ht="27" customHeight="1" thickBot="1">
      <c r="B24" s="29" t="s">
        <v>28</v>
      </c>
      <c r="C24" s="30">
        <f>SUM(C14:C23)</f>
        <v>2248099000</v>
      </c>
      <c r="D24" s="30">
        <f aca="true" t="shared" si="2" ref="D24:P24">SUM(D14:D23)</f>
        <v>216340468.96999997</v>
      </c>
      <c r="E24" s="30">
        <f t="shared" si="2"/>
        <v>29695235</v>
      </c>
      <c r="F24" s="30">
        <f t="shared" si="2"/>
        <v>1372024.6099999999</v>
      </c>
      <c r="G24" s="30">
        <f t="shared" si="2"/>
        <v>189715527</v>
      </c>
      <c r="H24" s="30">
        <f t="shared" si="2"/>
        <v>9420925.54</v>
      </c>
      <c r="I24" s="30">
        <f t="shared" si="2"/>
        <v>198103238</v>
      </c>
      <c r="J24" s="30">
        <f t="shared" si="2"/>
        <v>3864191.65</v>
      </c>
      <c r="K24" s="30">
        <f t="shared" si="2"/>
        <v>0</v>
      </c>
      <c r="L24" s="30">
        <f t="shared" si="2"/>
        <v>0</v>
      </c>
      <c r="M24" s="30">
        <f t="shared" si="2"/>
        <v>2535451027</v>
      </c>
      <c r="N24" s="30">
        <f t="shared" si="2"/>
        <v>0</v>
      </c>
      <c r="O24" s="30">
        <f t="shared" si="2"/>
        <v>0</v>
      </c>
      <c r="P24" s="30">
        <f t="shared" si="2"/>
        <v>0</v>
      </c>
      <c r="Q24" s="30">
        <f>SUM(Q14:Q23)</f>
        <v>5201064027</v>
      </c>
      <c r="R24" s="31">
        <f>SUM(R14:R23)</f>
        <v>230997610.76999998</v>
      </c>
      <c r="S24" s="6"/>
    </row>
    <row r="25" spans="2:19" ht="32.25" thickBot="1">
      <c r="B25" s="14" t="s">
        <v>15</v>
      </c>
      <c r="C25" s="15">
        <f>+C24+C13</f>
        <v>2439964449</v>
      </c>
      <c r="D25" s="15">
        <f aca="true" t="shared" si="3" ref="D25:R25">+D24+D13</f>
        <v>222854108.71999997</v>
      </c>
      <c r="E25" s="15">
        <f t="shared" si="3"/>
        <v>33706194</v>
      </c>
      <c r="F25" s="15">
        <f t="shared" si="3"/>
        <v>1574827.65</v>
      </c>
      <c r="G25" s="15">
        <f t="shared" si="3"/>
        <v>194159350</v>
      </c>
      <c r="H25" s="15">
        <f t="shared" si="3"/>
        <v>9754367.819999998</v>
      </c>
      <c r="I25" s="15">
        <f t="shared" si="3"/>
        <v>207649253</v>
      </c>
      <c r="J25" s="15">
        <f t="shared" si="3"/>
        <v>3926191.65</v>
      </c>
      <c r="K25" s="15">
        <f t="shared" si="3"/>
        <v>0</v>
      </c>
      <c r="L25" s="15">
        <f t="shared" si="3"/>
        <v>0</v>
      </c>
      <c r="M25" s="15">
        <f t="shared" si="3"/>
        <v>2535451027</v>
      </c>
      <c r="N25" s="15">
        <f t="shared" si="3"/>
        <v>0</v>
      </c>
      <c r="O25" s="15">
        <f t="shared" si="3"/>
        <v>0</v>
      </c>
      <c r="P25" s="15">
        <f t="shared" si="3"/>
        <v>0</v>
      </c>
      <c r="Q25" s="15">
        <f t="shared" si="3"/>
        <v>5410930273</v>
      </c>
      <c r="R25" s="32">
        <f t="shared" si="3"/>
        <v>238109495.83999997</v>
      </c>
      <c r="S25" s="6"/>
    </row>
    <row r="26" spans="2:19" ht="13.5">
      <c r="B26" s="4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7"/>
      <c r="S26" s="6"/>
    </row>
    <row r="27" spans="2:18" ht="13.5">
      <c r="B27" s="4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10"/>
      <c r="R27" s="7"/>
    </row>
    <row r="28" spans="2:18" ht="13.5">
      <c r="B28" s="4"/>
      <c r="Q28" s="9"/>
      <c r="R28" s="6"/>
    </row>
    <row r="29" ht="13.5">
      <c r="B29" s="4"/>
    </row>
    <row r="30" ht="13.5">
      <c r="B30" s="2"/>
    </row>
    <row r="31" ht="13.5">
      <c r="B31" s="2"/>
    </row>
    <row r="32" ht="13.5">
      <c r="B32" s="2"/>
    </row>
    <row r="33" ht="13.5">
      <c r="B33" s="2"/>
    </row>
    <row r="34" ht="13.5">
      <c r="B34" s="2"/>
    </row>
  </sheetData>
  <sheetProtection/>
  <mergeCells count="18">
    <mergeCell ref="B7:R7"/>
    <mergeCell ref="B8:B11"/>
    <mergeCell ref="C8:N8"/>
    <mergeCell ref="Q8:R10"/>
    <mergeCell ref="C9:D9"/>
    <mergeCell ref="E9:F9"/>
    <mergeCell ref="G9:H9"/>
    <mergeCell ref="I9:J9"/>
    <mergeCell ref="K9:L9"/>
    <mergeCell ref="M9:N9"/>
    <mergeCell ref="C10:D10"/>
    <mergeCell ref="E10:F10"/>
    <mergeCell ref="G10:H10"/>
    <mergeCell ref="I10:J10"/>
    <mergeCell ref="O9:P9"/>
    <mergeCell ref="O10:P10"/>
    <mergeCell ref="K10:L10"/>
    <mergeCell ref="M10:N10"/>
  </mergeCells>
  <printOptions horizontalCentered="1"/>
  <pageMargins left="0.7480314960629921" right="0.7480314960629921" top="0.7086614173228347" bottom="0.984251968503937" header="0" footer="0"/>
  <pageSetup fitToHeight="1" fitToWidth="1" horizontalDpi="600" verticalDpi="600" orientation="landscape" paperSize="5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CSJN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csjn</dc:creator>
  <cp:keywords/>
  <dc:description/>
  <cp:lastModifiedBy>csjn</cp:lastModifiedBy>
  <cp:lastPrinted>2016-10-03T13:44:18Z</cp:lastPrinted>
  <dcterms:created xsi:type="dcterms:W3CDTF">2004-04-28T12:12:30Z</dcterms:created>
  <dcterms:modified xsi:type="dcterms:W3CDTF">2016-10-03T13:45:59Z</dcterms:modified>
  <cp:category/>
  <cp:version/>
  <cp:contentType/>
  <cp:contentStatus/>
</cp:coreProperties>
</file>